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300"/>
  </bookViews>
  <sheets>
    <sheet name="Kosztorys" sheetId="2" r:id="rId1"/>
    <sheet name="Przedmiar" sheetId="3" r:id="rId2"/>
  </sheets>
  <calcPr calcId="162913"/>
</workbook>
</file>

<file path=xl/calcChain.xml><?xml version="1.0" encoding="utf-8"?>
<calcChain xmlns="http://schemas.openxmlformats.org/spreadsheetml/2006/main">
  <c r="G47" i="3" l="1"/>
  <c r="G45" i="3"/>
  <c r="G43" i="3"/>
  <c r="G39" i="3"/>
  <c r="G37" i="3"/>
  <c r="G35" i="3"/>
  <c r="G31" i="3"/>
  <c r="G29" i="3"/>
  <c r="G27" i="3"/>
  <c r="G23" i="3"/>
  <c r="G21" i="3"/>
  <c r="G19" i="3"/>
  <c r="G15" i="3"/>
  <c r="G13" i="3"/>
  <c r="G11" i="3"/>
  <c r="V37" i="2"/>
  <c r="U37" i="2"/>
  <c r="T37" i="2"/>
  <c r="S37" i="2"/>
  <c r="R37" i="2"/>
  <c r="Q37" i="2"/>
  <c r="W37" i="2"/>
  <c r="X37" i="2" s="1"/>
  <c r="W36" i="2"/>
  <c r="X36" i="2" s="1"/>
  <c r="V36" i="2"/>
  <c r="U36" i="2"/>
  <c r="T36" i="2"/>
  <c r="S36" i="2"/>
  <c r="R36" i="2"/>
  <c r="Q36" i="2"/>
  <c r="W35" i="2"/>
  <c r="W38" i="2" s="1"/>
  <c r="V35" i="2"/>
  <c r="U35" i="2"/>
  <c r="U38" i="2" s="1"/>
  <c r="T35" i="2"/>
  <c r="S35" i="2"/>
  <c r="S38" i="2" s="1"/>
  <c r="R35" i="2"/>
  <c r="Q35" i="2"/>
  <c r="Q38" i="2" s="1"/>
  <c r="V31" i="2"/>
  <c r="U31" i="2"/>
  <c r="T31" i="2"/>
  <c r="S31" i="2"/>
  <c r="R31" i="2"/>
  <c r="Q31" i="2"/>
  <c r="W31" i="2"/>
  <c r="X31" i="2" s="1"/>
  <c r="W30" i="2"/>
  <c r="X30" i="2" s="1"/>
  <c r="V30" i="2"/>
  <c r="U30" i="2"/>
  <c r="T30" i="2"/>
  <c r="S30" i="2"/>
  <c r="R30" i="2"/>
  <c r="Q30" i="2"/>
  <c r="W29" i="2"/>
  <c r="V29" i="2"/>
  <c r="V32" i="2" s="1"/>
  <c r="U29" i="2"/>
  <c r="T29" i="2"/>
  <c r="T32" i="2" s="1"/>
  <c r="S29" i="2"/>
  <c r="S32" i="2" s="1"/>
  <c r="R29" i="2"/>
  <c r="R32" i="2" s="1"/>
  <c r="Q29" i="2"/>
  <c r="V25" i="2"/>
  <c r="U25" i="2"/>
  <c r="T25" i="2"/>
  <c r="S25" i="2"/>
  <c r="R25" i="2"/>
  <c r="Q25" i="2"/>
  <c r="W25" i="2"/>
  <c r="X25" i="2" s="1"/>
  <c r="W24" i="2"/>
  <c r="X24" i="2" s="1"/>
  <c r="V24" i="2"/>
  <c r="U24" i="2"/>
  <c r="T24" i="2"/>
  <c r="S24" i="2"/>
  <c r="R24" i="2"/>
  <c r="Q24" i="2"/>
  <c r="W23" i="2"/>
  <c r="W26" i="2" s="1"/>
  <c r="V23" i="2"/>
  <c r="U23" i="2"/>
  <c r="U26" i="2" s="1"/>
  <c r="T23" i="2"/>
  <c r="T26" i="2" s="1"/>
  <c r="S23" i="2"/>
  <c r="S26" i="2" s="1"/>
  <c r="R23" i="2"/>
  <c r="Q23" i="2"/>
  <c r="Q26" i="2" s="1"/>
  <c r="V19" i="2"/>
  <c r="U19" i="2"/>
  <c r="T19" i="2"/>
  <c r="S19" i="2"/>
  <c r="R19" i="2"/>
  <c r="Q19" i="2"/>
  <c r="W19" i="2"/>
  <c r="X19" i="2" s="1"/>
  <c r="W18" i="2"/>
  <c r="X18" i="2" s="1"/>
  <c r="V18" i="2"/>
  <c r="U18" i="2"/>
  <c r="T18" i="2"/>
  <c r="S18" i="2"/>
  <c r="R18" i="2"/>
  <c r="Q18" i="2"/>
  <c r="W17" i="2"/>
  <c r="V17" i="2"/>
  <c r="V20" i="2" s="1"/>
  <c r="U17" i="2"/>
  <c r="U20" i="2" s="1"/>
  <c r="T17" i="2"/>
  <c r="T20" i="2" s="1"/>
  <c r="S17" i="2"/>
  <c r="R17" i="2"/>
  <c r="R20" i="2" s="1"/>
  <c r="Q17" i="2"/>
  <c r="Q20" i="2" s="1"/>
  <c r="V13" i="2"/>
  <c r="U13" i="2"/>
  <c r="T13" i="2"/>
  <c r="S13" i="2"/>
  <c r="R13" i="2"/>
  <c r="Q13" i="2"/>
  <c r="W13" i="2"/>
  <c r="X13" i="2" s="1"/>
  <c r="W12" i="2"/>
  <c r="X12" i="2" s="1"/>
  <c r="V12" i="2"/>
  <c r="U12" i="2"/>
  <c r="T12" i="2"/>
  <c r="S12" i="2"/>
  <c r="R12" i="2"/>
  <c r="Q12" i="2"/>
  <c r="W11" i="2"/>
  <c r="V11" i="2"/>
  <c r="V14" i="2" s="1"/>
  <c r="U11" i="2"/>
  <c r="U14" i="2" s="1"/>
  <c r="T11" i="2"/>
  <c r="S11" i="2"/>
  <c r="S14" i="2" s="1"/>
  <c r="R11" i="2"/>
  <c r="R14" i="2" s="1"/>
  <c r="Q11" i="2"/>
  <c r="Q14" i="2" s="1"/>
  <c r="R38" i="2" l="1"/>
  <c r="V38" i="2"/>
  <c r="T38" i="2"/>
  <c r="S41" i="2"/>
  <c r="T14" i="2"/>
  <c r="T41" i="2" s="1"/>
  <c r="S20" i="2"/>
  <c r="R26" i="2"/>
  <c r="R41" i="2" s="1"/>
  <c r="V26" i="2"/>
  <c r="V41" i="2" s="1"/>
  <c r="Q32" i="2"/>
  <c r="Q41" i="2" s="1"/>
  <c r="U32" i="2"/>
  <c r="U41" i="2" s="1"/>
  <c r="W32" i="2"/>
  <c r="W20" i="2"/>
  <c r="W14" i="2"/>
  <c r="X11" i="2"/>
  <c r="X14" i="2" s="1"/>
  <c r="X17" i="2"/>
  <c r="X20" i="2" s="1"/>
  <c r="X23" i="2"/>
  <c r="X26" i="2" s="1"/>
  <c r="X29" i="2"/>
  <c r="X32" i="2" s="1"/>
  <c r="X35" i="2"/>
  <c r="X38" i="2" s="1"/>
  <c r="W41" i="2" l="1"/>
  <c r="X41" i="2"/>
  <c r="X43" i="2" s="1"/>
  <c r="X45" i="2" s="1"/>
</calcChain>
</file>

<file path=xl/sharedStrings.xml><?xml version="1.0" encoding="utf-8"?>
<sst xmlns="http://schemas.openxmlformats.org/spreadsheetml/2006/main" count="221" uniqueCount="64">
  <si>
    <t>bud:</t>
  </si>
  <si>
    <t>BUDYNEK ZSK POZNAŃ ul. Fredry 13</t>
  </si>
  <si>
    <t>ob:</t>
  </si>
  <si>
    <t>ZESPÓŁ SZKÓŁ KOMUNIKACJI POZNAŃ</t>
  </si>
  <si>
    <t>rob:</t>
  </si>
  <si>
    <t>Budowlane cyklinarskie sali dydaktycznej 27 ,37, 33 ,34 oraz 36</t>
  </si>
  <si>
    <t>Nazwa</t>
  </si>
  <si>
    <t>R</t>
  </si>
  <si>
    <t>M</t>
  </si>
  <si>
    <t>T</t>
  </si>
  <si>
    <t>S</t>
  </si>
  <si>
    <t>K</t>
  </si>
  <si>
    <t>Z</t>
  </si>
  <si>
    <t>CPV 45453000-7: Roboty remontowe i renowacyjne-Sala Dydaktyczna 27 -cyklinowanie</t>
  </si>
  <si>
    <t/>
  </si>
  <si>
    <t>CPV 45453000-7: Roboty remontowe i renowacyjne-Sala Dydaktyczna 37 -cyklinowanie</t>
  </si>
  <si>
    <t>CPV 45453000-7: Roboty remontowe i renowacyjne-Sala Dydaktyczna 33 -cyklinowanie</t>
  </si>
  <si>
    <t>CPV 45453000-7: Roboty remontowe i renowacyjne-Sala Dydaktyczna 34 -cyklinowanie</t>
  </si>
  <si>
    <t>CPV 45453000-7: Roboty remontowe i renowacyjne-Sala Dydaktyczna 36 -cyklinowanie</t>
  </si>
  <si>
    <t>300-01-082 :  KOSZTORYS</t>
  </si>
  <si>
    <t>Poz</t>
  </si>
  <si>
    <t>Symbol</t>
  </si>
  <si>
    <t>Jedn</t>
  </si>
  <si>
    <t>Ilość</t>
  </si>
  <si>
    <t>R j.</t>
  </si>
  <si>
    <t>M j.</t>
  </si>
  <si>
    <t>T j.</t>
  </si>
  <si>
    <t>S j.</t>
  </si>
  <si>
    <t>K j.</t>
  </si>
  <si>
    <t>Z j.</t>
  </si>
  <si>
    <t>Cena j.</t>
  </si>
  <si>
    <t>Wartość (bez zaokr)</t>
  </si>
  <si>
    <t>Wartość</t>
  </si>
  <si>
    <t>Cena j.
(sykal)</t>
  </si>
  <si>
    <t>Wartość
(sykal)</t>
  </si>
  <si>
    <t>DZIAŁ  1</t>
  </si>
  <si>
    <t>KNR  401-08-16-04-00</t>
  </si>
  <si>
    <t>Ocyklinowanie bezpyłowe i polerowanie posadzek z deszczułek malowanych lakierem chemoutwardzalnym</t>
  </si>
  <si>
    <t>m2</t>
  </si>
  <si>
    <t>CEN  202-11-11-08-00</t>
  </si>
  <si>
    <t>Trzykrotne lakierowanie podłóg (1x podkład – lakier akrylowy, 2x lakier poliuretanowy wodny z utwardzaczem) (mat, półmat, połysk jedwabisty)</t>
  </si>
  <si>
    <t>KNR  401-08-15-08-00</t>
  </si>
  <si>
    <t>Wymiana listew przyściennych drewnianych</t>
  </si>
  <si>
    <t>metr</t>
  </si>
  <si>
    <t>Razem:</t>
  </si>
  <si>
    <t>DZIAŁ  2</t>
  </si>
  <si>
    <t>DZIAŁ  3</t>
  </si>
  <si>
    <t>DZIAŁ  4</t>
  </si>
  <si>
    <t>DZIAŁ  5</t>
  </si>
  <si>
    <t>OGÓŁEM KOSZTORYS:</t>
  </si>
  <si>
    <t>300-01-082 :  PRZEDMIAR ROBÓT</t>
  </si>
  <si>
    <t>1)</t>
  </si>
  <si>
    <t>51,267</t>
  </si>
  <si>
    <t>25,16</t>
  </si>
  <si>
    <t>51,322</t>
  </si>
  <si>
    <t>8,83*5,80+0,20*0,90</t>
  </si>
  <si>
    <t>(8,83+5,80)*2-0,90</t>
  </si>
  <si>
    <t>51,52</t>
  </si>
  <si>
    <t>1,70+0,85*2+0,67*2+5,6+4,40+0,72*2+0,81*2+2,10+4,33+5,40</t>
  </si>
  <si>
    <t>(5,95*8,35)+0,80*4,09+0,90*0,30</t>
  </si>
  <si>
    <t>51,2225</t>
  </si>
  <si>
    <t>5,95+9,15+4,09+0,80+2,0+8,35+0,30-0,90</t>
  </si>
  <si>
    <t>VAT        23%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</si>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</sst>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\."/>
    <numFmt numFmtId="165" formatCode="0.000"/>
  </numFmts>
  <fonts count="17" x14ac:knownFonts="1"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i/>
      <sz val="8"/>
      <color rgb="FF000000"/>
      <name val="Calibri"/>
      <family val="2"/>
    </font>
    <font>
      <i/>
      <sz val="8"/>
      <color rgb="FF000000" tint="0.59999389629810485"/>
      <name val="Calibri"/>
      <family val="2"/>
    </font>
    <font>
      <i/>
      <sz val="8"/>
      <color rgb="FF000000" tint="0.29999694814905242"/>
      <name val="Calibri"/>
      <family val="2"/>
    </font>
    <font>
      <i/>
      <sz val="8"/>
      <color rgb="FF000000" tint="0.499984740745262"/>
      <name val="Calibri"/>
      <family val="2"/>
    </font>
    <font>
      <sz val="8"/>
      <color rgb="FF000000"/>
      <name val="Calibri"/>
      <family val="2"/>
    </font>
    <font>
      <sz val="9"/>
      <color rgb="FF000000" tint="0.59999389629810485"/>
      <name val="Calibri"/>
      <family val="2"/>
    </font>
    <font>
      <sz val="9"/>
      <color rgb="FF000000" tint="0.29999694814905242"/>
      <name val="Calibri"/>
      <family val="2"/>
    </font>
    <font>
      <sz val="9"/>
      <color rgb="FF000000" tint="0.499984740745262"/>
      <name val="Calibri"/>
      <family val="2"/>
    </font>
    <font>
      <b/>
      <sz val="10"/>
      <color rgb="FF000000" tint="0.59999389629810485"/>
      <name val="Calibri"/>
      <family val="2"/>
    </font>
    <font>
      <b/>
      <sz val="10"/>
      <color rgb="FF000000" tint="0.29999694814905242"/>
      <name val="Calibri"/>
      <family val="2"/>
    </font>
    <font>
      <b/>
      <sz val="10"/>
      <color rgb="FF000000" tint="0.499984740745262"/>
      <name val="Calibri"/>
      <family val="2"/>
    </font>
    <font>
      <i/>
      <sz val="9"/>
      <color rgb="FF000000" tint="0.39997558519241921"/>
      <name val="Calibri"/>
      <family val="2"/>
    </font>
    <font>
      <b/>
      <sz val="9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center" vertical="top"/>
    </xf>
    <xf numFmtId="0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164" fontId="0" fillId="0" borderId="0" xfId="0" applyNumberFormat="1" applyFont="1" applyFill="1" applyBorder="1" applyAlignment="1">
      <alignment vertical="top"/>
    </xf>
    <xf numFmtId="0" fontId="7" fillId="0" borderId="0" xfId="0" applyNumberFormat="1" applyFont="1" applyFill="1" applyBorder="1" applyAlignment="1">
      <alignment horizontal="center" vertical="top"/>
    </xf>
    <xf numFmtId="165" fontId="0" fillId="0" borderId="0" xfId="0" applyNumberFormat="1" applyFont="1" applyFill="1" applyBorder="1" applyAlignment="1">
      <alignment vertical="top"/>
    </xf>
    <xf numFmtId="2" fontId="8" fillId="0" borderId="0" xfId="0" applyNumberFormat="1" applyFont="1" applyFill="1" applyBorder="1" applyAlignment="1">
      <alignment vertical="top"/>
    </xf>
    <xf numFmtId="4" fontId="9" fillId="0" borderId="0" xfId="0" applyNumberFormat="1" applyFont="1" applyFill="1" applyBorder="1" applyAlignment="1">
      <alignment vertical="top"/>
    </xf>
    <xf numFmtId="165" fontId="10" fillId="0" borderId="0" xfId="0" applyNumberFormat="1" applyFont="1" applyFill="1" applyBorder="1" applyAlignment="1">
      <alignment vertical="top"/>
    </xf>
    <xf numFmtId="4" fontId="10" fillId="0" borderId="0" xfId="0" applyNumberFormat="1" applyFont="1" applyFill="1" applyBorder="1" applyAlignment="1">
      <alignment vertical="top"/>
    </xf>
    <xf numFmtId="2" fontId="11" fillId="0" borderId="0" xfId="0" applyNumberFormat="1" applyFont="1" applyFill="1" applyBorder="1" applyAlignment="1">
      <alignment vertical="top"/>
    </xf>
    <xf numFmtId="4" fontId="12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4" fontId="13" fillId="0" borderId="0" xfId="0" applyNumberFormat="1" applyFont="1" applyFill="1" applyBorder="1" applyAlignment="1">
      <alignment vertical="top"/>
    </xf>
    <xf numFmtId="165" fontId="14" fillId="0" borderId="0" xfId="0" applyNumberFormat="1" applyFont="1" applyFill="1" applyBorder="1" applyAlignment="1">
      <alignment vertical="top"/>
    </xf>
    <xf numFmtId="0" fontId="15" fillId="0" borderId="0" xfId="0" applyFont="1" applyAlignment="1">
      <alignment horizontal="center"/>
    </xf>
    <xf numFmtId="4" fontId="16" fillId="0" borderId="0" xfId="0" applyNumberFormat="1" applyFont="1"/>
    <xf numFmtId="0" fontId="2" fillId="0" borderId="0" xfId="0" applyNumberFormat="1" applyFont="1" applyFill="1" applyBorder="1" applyAlignment="1">
      <alignment vertical="top"/>
    </xf>
    <xf numFmtId="0" fontId="0" fillId="0" borderId="0" xfId="0"/>
    <xf numFmtId="0" fontId="2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left" vertical="top" wrapText="1"/>
    </xf>
    <xf numFmtId="165" fontId="14" fillId="0" borderId="0" xfId="0" applyNumberFormat="1" applyFont="1" applyFill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tabSelected="1" workbookViewId="0">
      <selection activeCell="F38" sqref="F38:P38"/>
    </sheetView>
  </sheetViews>
  <sheetFormatPr defaultRowHeight="12" x14ac:dyDescent="0.2"/>
  <cols>
    <col min="1" max="1" width="6"/>
    <col min="2" max="2" width="20"/>
    <col min="3" max="3" width="2"/>
    <col min="4" max="4" width="50"/>
    <col min="5" max="5" width="2"/>
    <col min="6" max="6" width="8"/>
    <col min="7" max="7" width="9"/>
    <col min="8" max="8" width="2"/>
    <col min="9" max="14" width="0" hidden="1"/>
    <col min="15" max="15" width="9"/>
    <col min="16" max="16" width="2"/>
    <col min="17" max="23" width="0" hidden="1"/>
    <col min="24" max="24" width="13"/>
    <col min="25" max="26" width="2"/>
    <col min="27" max="28" width="0" hidden="1"/>
  </cols>
  <sheetData>
    <row r="1" spans="1:28" ht="15" x14ac:dyDescent="0.2">
      <c r="A1" s="26" t="s">
        <v>19</v>
      </c>
      <c r="B1" s="24"/>
      <c r="C1" s="24"/>
      <c r="D1" s="24"/>
      <c r="E1" s="24"/>
    </row>
    <row r="3" spans="1:28" ht="12.75" x14ac:dyDescent="0.2">
      <c r="A3" s="2" t="s">
        <v>0</v>
      </c>
      <c r="B3" s="27" t="s">
        <v>1</v>
      </c>
      <c r="C3" s="24"/>
      <c r="D3" s="24"/>
      <c r="E3" s="24"/>
    </row>
    <row r="4" spans="1:28" ht="12.75" x14ac:dyDescent="0.2">
      <c r="A4" s="2" t="s">
        <v>2</v>
      </c>
      <c r="B4" s="27" t="s">
        <v>3</v>
      </c>
      <c r="C4" s="24"/>
      <c r="D4" s="24"/>
      <c r="E4" s="24"/>
    </row>
    <row r="5" spans="1:28" ht="12.75" x14ac:dyDescent="0.2">
      <c r="A5" s="2" t="s">
        <v>4</v>
      </c>
      <c r="B5" s="27" t="s">
        <v>5</v>
      </c>
      <c r="C5" s="24"/>
      <c r="D5" s="24"/>
      <c r="E5" s="24"/>
    </row>
    <row r="8" spans="1:28" x14ac:dyDescent="0.2">
      <c r="A8" s="3" t="s">
        <v>20</v>
      </c>
      <c r="B8" s="3" t="s">
        <v>21</v>
      </c>
      <c r="C8" s="3" t="s">
        <v>14</v>
      </c>
      <c r="D8" s="3" t="s">
        <v>6</v>
      </c>
      <c r="F8" s="3" t="s">
        <v>22</v>
      </c>
      <c r="G8" s="3" t="s">
        <v>23</v>
      </c>
      <c r="I8" s="6" t="s">
        <v>24</v>
      </c>
      <c r="J8" s="6" t="s">
        <v>25</v>
      </c>
      <c r="K8" s="6" t="s">
        <v>26</v>
      </c>
      <c r="L8" s="6" t="s">
        <v>27</v>
      </c>
      <c r="M8" s="6" t="s">
        <v>28</v>
      </c>
      <c r="N8" s="6" t="s">
        <v>29</v>
      </c>
      <c r="O8" s="3" t="s">
        <v>30</v>
      </c>
      <c r="Q8" s="6" t="s">
        <v>7</v>
      </c>
      <c r="R8" s="6" t="s">
        <v>8</v>
      </c>
      <c r="S8" s="6" t="s">
        <v>9</v>
      </c>
      <c r="T8" s="6" t="s">
        <v>10</v>
      </c>
      <c r="U8" s="6" t="s">
        <v>11</v>
      </c>
      <c r="V8" s="6" t="s">
        <v>12</v>
      </c>
      <c r="W8" s="7" t="s">
        <v>31</v>
      </c>
      <c r="X8" s="3" t="s">
        <v>32</v>
      </c>
      <c r="AA8" s="8" t="s">
        <v>33</v>
      </c>
      <c r="AB8" s="8" t="s">
        <v>34</v>
      </c>
    </row>
    <row r="10" spans="1:28" ht="12.75" x14ac:dyDescent="0.2">
      <c r="A10" s="23" t="s">
        <v>35</v>
      </c>
      <c r="B10" s="24"/>
      <c r="C10" s="25" t="s">
        <v>13</v>
      </c>
      <c r="D10" s="24"/>
      <c r="E10" s="24"/>
    </row>
    <row r="11" spans="1:28" ht="36" x14ac:dyDescent="0.2">
      <c r="A11" s="9">
        <v>20</v>
      </c>
      <c r="B11" s="1" t="s">
        <v>36</v>
      </c>
      <c r="C11" s="1" t="s">
        <v>14</v>
      </c>
      <c r="D11" s="4" t="s">
        <v>37</v>
      </c>
      <c r="F11" s="10" t="s">
        <v>38</v>
      </c>
      <c r="G11" s="11">
        <v>51.267000000000003</v>
      </c>
      <c r="I11" s="12">
        <v>20.43</v>
      </c>
      <c r="J11" s="12">
        <v>0</v>
      </c>
      <c r="K11" s="12">
        <v>0</v>
      </c>
      <c r="L11" s="12">
        <v>0</v>
      </c>
      <c r="M11" s="12">
        <v>13.89</v>
      </c>
      <c r="N11" s="12">
        <v>5.83</v>
      </c>
      <c r="O11" s="5">
        <v>0</v>
      </c>
      <c r="Q11" s="12">
        <f>G11*I11</f>
        <v>1047.38481</v>
      </c>
      <c r="R11" s="12">
        <f>G11*J11</f>
        <v>0</v>
      </c>
      <c r="S11" s="12">
        <f>G11*K11</f>
        <v>0</v>
      </c>
      <c r="T11" s="12">
        <f>G11*L11</f>
        <v>0</v>
      </c>
      <c r="U11" s="12">
        <f>G11*M11</f>
        <v>712.09863000000007</v>
      </c>
      <c r="V11" s="12">
        <f>G11*N11</f>
        <v>298.88661000000002</v>
      </c>
      <c r="W11" s="13">
        <f>G11*O11</f>
        <v>0</v>
      </c>
      <c r="X11" s="5">
        <f>ROUND(W11,2)</f>
        <v>0</v>
      </c>
      <c r="AA11" s="14">
        <v>40.15</v>
      </c>
      <c r="AB11" s="15">
        <v>2058.37</v>
      </c>
    </row>
    <row r="12" spans="1:28" ht="36" x14ac:dyDescent="0.2">
      <c r="A12" s="9">
        <v>30</v>
      </c>
      <c r="B12" s="1" t="s">
        <v>39</v>
      </c>
      <c r="C12" s="1" t="s">
        <v>14</v>
      </c>
      <c r="D12" s="4" t="s">
        <v>40</v>
      </c>
      <c r="F12" s="10" t="s">
        <v>38</v>
      </c>
      <c r="G12" s="11">
        <v>51.267000000000003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5">
        <v>0</v>
      </c>
      <c r="Q12" s="12">
        <f>G12*I12</f>
        <v>0</v>
      </c>
      <c r="R12" s="12">
        <f>G12*J12</f>
        <v>0</v>
      </c>
      <c r="S12" s="12">
        <f>G12*K12</f>
        <v>0</v>
      </c>
      <c r="T12" s="12">
        <f>G12*L12</f>
        <v>0</v>
      </c>
      <c r="U12" s="12">
        <f>G12*M12</f>
        <v>0</v>
      </c>
      <c r="V12" s="12">
        <f>G12*N12</f>
        <v>0</v>
      </c>
      <c r="W12" s="13">
        <f>G12*O12</f>
        <v>0</v>
      </c>
      <c r="X12" s="5">
        <f>ROUND(W12,2)</f>
        <v>0</v>
      </c>
      <c r="AA12" s="14">
        <v>60</v>
      </c>
      <c r="AB12" s="15">
        <v>3076.02</v>
      </c>
    </row>
    <row r="13" spans="1:28" x14ac:dyDescent="0.2">
      <c r="A13" s="9">
        <v>40</v>
      </c>
      <c r="B13" s="1" t="s">
        <v>41</v>
      </c>
      <c r="C13" s="1" t="s">
        <v>14</v>
      </c>
      <c r="D13" s="4" t="s">
        <v>42</v>
      </c>
      <c r="F13" s="10" t="s">
        <v>43</v>
      </c>
      <c r="G13" s="11">
        <v>25.16</v>
      </c>
      <c r="I13" s="12">
        <v>2.5499999999999998</v>
      </c>
      <c r="J13" s="12">
        <v>10.97</v>
      </c>
      <c r="K13" s="12">
        <v>0.88</v>
      </c>
      <c r="L13" s="12">
        <v>0</v>
      </c>
      <c r="M13" s="12">
        <v>1.73</v>
      </c>
      <c r="N13" s="12">
        <v>0.73</v>
      </c>
      <c r="O13" s="5">
        <v>0</v>
      </c>
      <c r="Q13" s="12">
        <f>G13*I13</f>
        <v>64.158000000000001</v>
      </c>
      <c r="R13" s="12">
        <f>G13*J13</f>
        <v>276.0052</v>
      </c>
      <c r="S13" s="12">
        <f>G13*K13</f>
        <v>22.140799999999999</v>
      </c>
      <c r="T13" s="12">
        <f>G13*L13</f>
        <v>0</v>
      </c>
      <c r="U13" s="12">
        <f>G13*M13</f>
        <v>43.526800000000001</v>
      </c>
      <c r="V13" s="12">
        <f>G13*N13</f>
        <v>18.366800000000001</v>
      </c>
      <c r="W13" s="13">
        <f>G13*O13</f>
        <v>0</v>
      </c>
      <c r="X13" s="5">
        <f>ROUND(W13,2)</f>
        <v>0</v>
      </c>
      <c r="AA13" s="14">
        <v>16.86</v>
      </c>
      <c r="AB13" s="15">
        <v>424.2</v>
      </c>
    </row>
    <row r="14" spans="1:28" ht="12.75" x14ac:dyDescent="0.2">
      <c r="F14" s="23" t="s">
        <v>44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16">
        <f t="shared" ref="Q14:X14" si="0">SUM(Q11:Q13)</f>
        <v>1111.5428099999999</v>
      </c>
      <c r="R14" s="16">
        <f t="shared" si="0"/>
        <v>276.0052</v>
      </c>
      <c r="S14" s="16">
        <f t="shared" si="0"/>
        <v>22.140799999999999</v>
      </c>
      <c r="T14" s="16">
        <f t="shared" si="0"/>
        <v>0</v>
      </c>
      <c r="U14" s="16">
        <f t="shared" si="0"/>
        <v>755.62543000000005</v>
      </c>
      <c r="V14" s="16">
        <f t="shared" si="0"/>
        <v>317.25341000000003</v>
      </c>
      <c r="W14" s="17">
        <f t="shared" si="0"/>
        <v>0</v>
      </c>
      <c r="X14" s="18">
        <f t="shared" si="0"/>
        <v>0</v>
      </c>
      <c r="AB14" s="19">
        <v>5558.59</v>
      </c>
    </row>
    <row r="16" spans="1:28" ht="12.75" x14ac:dyDescent="0.2">
      <c r="A16" s="23" t="s">
        <v>45</v>
      </c>
      <c r="B16" s="24"/>
      <c r="C16" s="25" t="s">
        <v>15</v>
      </c>
      <c r="D16" s="24"/>
      <c r="E16" s="24"/>
    </row>
    <row r="17" spans="1:28" ht="36" x14ac:dyDescent="0.2">
      <c r="A17" s="9">
        <v>20</v>
      </c>
      <c r="B17" s="1" t="s">
        <v>36</v>
      </c>
      <c r="C17" s="1" t="s">
        <v>14</v>
      </c>
      <c r="D17" s="4" t="s">
        <v>37</v>
      </c>
      <c r="F17" s="10" t="s">
        <v>38</v>
      </c>
      <c r="G17" s="11">
        <v>51.322000000000003</v>
      </c>
      <c r="I17" s="12">
        <v>20.43</v>
      </c>
      <c r="J17" s="12">
        <v>0</v>
      </c>
      <c r="K17" s="12">
        <v>0</v>
      </c>
      <c r="L17" s="12">
        <v>0</v>
      </c>
      <c r="M17" s="12">
        <v>13.89</v>
      </c>
      <c r="N17" s="12">
        <v>5.83</v>
      </c>
      <c r="O17" s="5">
        <v>0</v>
      </c>
      <c r="Q17" s="12">
        <f>G17*I17</f>
        <v>1048.50846</v>
      </c>
      <c r="R17" s="12">
        <f>G17*J17</f>
        <v>0</v>
      </c>
      <c r="S17" s="12">
        <f>G17*K17</f>
        <v>0</v>
      </c>
      <c r="T17" s="12">
        <f>G17*L17</f>
        <v>0</v>
      </c>
      <c r="U17" s="12">
        <f>G17*M17</f>
        <v>712.86258000000009</v>
      </c>
      <c r="V17" s="12">
        <f>G17*N17</f>
        <v>299.20726000000002</v>
      </c>
      <c r="W17" s="13">
        <f>G17*O17</f>
        <v>0</v>
      </c>
      <c r="X17" s="5">
        <f>ROUND(W17,2)</f>
        <v>0</v>
      </c>
      <c r="AA17" s="14">
        <v>40.15</v>
      </c>
      <c r="AB17" s="15">
        <v>2060.58</v>
      </c>
    </row>
    <row r="18" spans="1:28" ht="36" x14ac:dyDescent="0.2">
      <c r="A18" s="9">
        <v>30</v>
      </c>
      <c r="B18" s="1" t="s">
        <v>39</v>
      </c>
      <c r="C18" s="1" t="s">
        <v>14</v>
      </c>
      <c r="D18" s="4" t="s">
        <v>40</v>
      </c>
      <c r="F18" s="10" t="s">
        <v>38</v>
      </c>
      <c r="G18" s="11">
        <v>51.322000000000003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5">
        <v>0</v>
      </c>
      <c r="Q18" s="12">
        <f>G18*I18</f>
        <v>0</v>
      </c>
      <c r="R18" s="12">
        <f>G18*J18</f>
        <v>0</v>
      </c>
      <c r="S18" s="12">
        <f>G18*K18</f>
        <v>0</v>
      </c>
      <c r="T18" s="12">
        <f>G18*L18</f>
        <v>0</v>
      </c>
      <c r="U18" s="12">
        <f>G18*M18</f>
        <v>0</v>
      </c>
      <c r="V18" s="12">
        <f>G18*N18</f>
        <v>0</v>
      </c>
      <c r="W18" s="13">
        <f>G18*O18</f>
        <v>0</v>
      </c>
      <c r="X18" s="5">
        <f>ROUND(W18,2)</f>
        <v>0</v>
      </c>
      <c r="AA18" s="14">
        <v>59.5</v>
      </c>
      <c r="AB18" s="15">
        <v>3053.66</v>
      </c>
    </row>
    <row r="19" spans="1:28" x14ac:dyDescent="0.2">
      <c r="A19" s="9">
        <v>40</v>
      </c>
      <c r="B19" s="1" t="s">
        <v>41</v>
      </c>
      <c r="C19" s="1" t="s">
        <v>14</v>
      </c>
      <c r="D19" s="4" t="s">
        <v>42</v>
      </c>
      <c r="F19" s="10" t="s">
        <v>43</v>
      </c>
      <c r="G19" s="11">
        <v>25.16</v>
      </c>
      <c r="I19" s="12">
        <v>2.5499999999999998</v>
      </c>
      <c r="J19" s="12">
        <v>10.97</v>
      </c>
      <c r="K19" s="12">
        <v>0.88</v>
      </c>
      <c r="L19" s="12">
        <v>0</v>
      </c>
      <c r="M19" s="12">
        <v>1.73</v>
      </c>
      <c r="N19" s="12">
        <v>0.73</v>
      </c>
      <c r="O19" s="5">
        <v>0</v>
      </c>
      <c r="Q19" s="12">
        <f>G19*I19</f>
        <v>64.158000000000001</v>
      </c>
      <c r="R19" s="12">
        <f>G19*J19</f>
        <v>276.0052</v>
      </c>
      <c r="S19" s="12">
        <f>G19*K19</f>
        <v>22.140799999999999</v>
      </c>
      <c r="T19" s="12">
        <f>G19*L19</f>
        <v>0</v>
      </c>
      <c r="U19" s="12">
        <f>G19*M19</f>
        <v>43.526800000000001</v>
      </c>
      <c r="V19" s="12">
        <f>G19*N19</f>
        <v>18.366800000000001</v>
      </c>
      <c r="W19" s="13">
        <f>G19*O19</f>
        <v>0</v>
      </c>
      <c r="X19" s="5">
        <f>ROUND(W19,2)</f>
        <v>0</v>
      </c>
      <c r="AA19" s="14">
        <v>16.86</v>
      </c>
      <c r="AB19" s="15">
        <v>424.2</v>
      </c>
    </row>
    <row r="20" spans="1:28" ht="12.75" x14ac:dyDescent="0.2">
      <c r="F20" s="23" t="s">
        <v>44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16">
        <f t="shared" ref="Q20:X20" si="1">SUM(Q17:Q19)</f>
        <v>1112.6664599999999</v>
      </c>
      <c r="R20" s="16">
        <f t="shared" si="1"/>
        <v>276.0052</v>
      </c>
      <c r="S20" s="16">
        <f t="shared" si="1"/>
        <v>22.140799999999999</v>
      </c>
      <c r="T20" s="16">
        <f t="shared" si="1"/>
        <v>0</v>
      </c>
      <c r="U20" s="16">
        <f t="shared" si="1"/>
        <v>756.38938000000007</v>
      </c>
      <c r="V20" s="16">
        <f t="shared" si="1"/>
        <v>317.57406000000003</v>
      </c>
      <c r="W20" s="17">
        <f t="shared" si="1"/>
        <v>0</v>
      </c>
      <c r="X20" s="18">
        <f t="shared" si="1"/>
        <v>0</v>
      </c>
      <c r="AB20" s="19">
        <v>5538.44</v>
      </c>
    </row>
    <row r="22" spans="1:28" ht="12.75" x14ac:dyDescent="0.2">
      <c r="A22" s="23" t="s">
        <v>46</v>
      </c>
      <c r="B22" s="24"/>
      <c r="C22" s="25" t="s">
        <v>16</v>
      </c>
      <c r="D22" s="24"/>
      <c r="E22" s="24"/>
    </row>
    <row r="23" spans="1:28" ht="36" x14ac:dyDescent="0.2">
      <c r="A23" s="9">
        <v>20</v>
      </c>
      <c r="B23" s="1" t="s">
        <v>36</v>
      </c>
      <c r="C23" s="1" t="s">
        <v>14</v>
      </c>
      <c r="D23" s="4" t="s">
        <v>37</v>
      </c>
      <c r="F23" s="10" t="s">
        <v>38</v>
      </c>
      <c r="G23" s="11">
        <v>51.393999999999998</v>
      </c>
      <c r="I23" s="12">
        <v>20.43</v>
      </c>
      <c r="J23" s="12">
        <v>0</v>
      </c>
      <c r="K23" s="12">
        <v>0</v>
      </c>
      <c r="L23" s="12">
        <v>0</v>
      </c>
      <c r="M23" s="12">
        <v>13.89</v>
      </c>
      <c r="N23" s="12">
        <v>5.83</v>
      </c>
      <c r="O23" s="5">
        <v>0</v>
      </c>
      <c r="Q23" s="12">
        <f>G23*I23</f>
        <v>1049.9794199999999</v>
      </c>
      <c r="R23" s="12">
        <f>G23*J23</f>
        <v>0</v>
      </c>
      <c r="S23" s="12">
        <f>G23*K23</f>
        <v>0</v>
      </c>
      <c r="T23" s="12">
        <f>G23*L23</f>
        <v>0</v>
      </c>
      <c r="U23" s="12">
        <f>G23*M23</f>
        <v>713.86266000000001</v>
      </c>
      <c r="V23" s="12">
        <f>G23*N23</f>
        <v>299.62702000000002</v>
      </c>
      <c r="W23" s="13">
        <f>G23*O23</f>
        <v>0</v>
      </c>
      <c r="X23" s="5">
        <f>ROUND(W23,2)</f>
        <v>0</v>
      </c>
      <c r="AA23" s="14">
        <v>40.15</v>
      </c>
      <c r="AB23" s="15">
        <v>2063.4699999999998</v>
      </c>
    </row>
    <row r="24" spans="1:28" ht="36" x14ac:dyDescent="0.2">
      <c r="A24" s="9">
        <v>30</v>
      </c>
      <c r="B24" s="1" t="s">
        <v>39</v>
      </c>
      <c r="C24" s="1" t="s">
        <v>14</v>
      </c>
      <c r="D24" s="4" t="s">
        <v>40</v>
      </c>
      <c r="F24" s="10" t="s">
        <v>38</v>
      </c>
      <c r="G24" s="11">
        <v>51.322000000000003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5">
        <v>0</v>
      </c>
      <c r="Q24" s="12">
        <f>G24*I24</f>
        <v>0</v>
      </c>
      <c r="R24" s="12">
        <f>G24*J24</f>
        <v>0</v>
      </c>
      <c r="S24" s="12">
        <f>G24*K24</f>
        <v>0</v>
      </c>
      <c r="T24" s="12">
        <f>G24*L24</f>
        <v>0</v>
      </c>
      <c r="U24" s="12">
        <f>G24*M24</f>
        <v>0</v>
      </c>
      <c r="V24" s="12">
        <f>G24*N24</f>
        <v>0</v>
      </c>
      <c r="W24" s="13">
        <f>G24*O24</f>
        <v>0</v>
      </c>
      <c r="X24" s="5">
        <f>ROUND(W24,2)</f>
        <v>0</v>
      </c>
      <c r="AA24" s="14">
        <v>59.5</v>
      </c>
      <c r="AB24" s="15">
        <v>3053.66</v>
      </c>
    </row>
    <row r="25" spans="1:28" x14ac:dyDescent="0.2">
      <c r="A25" s="9">
        <v>40</v>
      </c>
      <c r="B25" s="1" t="s">
        <v>41</v>
      </c>
      <c r="C25" s="1" t="s">
        <v>14</v>
      </c>
      <c r="D25" s="4" t="s">
        <v>42</v>
      </c>
      <c r="F25" s="10" t="s">
        <v>43</v>
      </c>
      <c r="G25" s="11">
        <v>28.36</v>
      </c>
      <c r="I25" s="12">
        <v>2.5499999999999998</v>
      </c>
      <c r="J25" s="12">
        <v>10.97</v>
      </c>
      <c r="K25" s="12">
        <v>0.88</v>
      </c>
      <c r="L25" s="12">
        <v>0</v>
      </c>
      <c r="M25" s="12">
        <v>1.73</v>
      </c>
      <c r="N25" s="12">
        <v>0.73</v>
      </c>
      <c r="O25" s="5">
        <v>0</v>
      </c>
      <c r="Q25" s="12">
        <f>G25*I25</f>
        <v>72.317999999999998</v>
      </c>
      <c r="R25" s="12">
        <f>G25*J25</f>
        <v>311.10919999999999</v>
      </c>
      <c r="S25" s="12">
        <f>G25*K25</f>
        <v>24.956800000000001</v>
      </c>
      <c r="T25" s="12">
        <f>G25*L25</f>
        <v>0</v>
      </c>
      <c r="U25" s="12">
        <f>G25*M25</f>
        <v>49.062799999999996</v>
      </c>
      <c r="V25" s="12">
        <f>G25*N25</f>
        <v>20.7028</v>
      </c>
      <c r="W25" s="13">
        <f>G25*O25</f>
        <v>0</v>
      </c>
      <c r="X25" s="5">
        <f>ROUND(W25,2)</f>
        <v>0</v>
      </c>
      <c r="AA25" s="14">
        <v>16.86</v>
      </c>
      <c r="AB25" s="15">
        <v>478.15</v>
      </c>
    </row>
    <row r="26" spans="1:28" ht="12.75" x14ac:dyDescent="0.2">
      <c r="F26" s="23" t="s">
        <v>44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16">
        <f t="shared" ref="Q26:X26" si="2">SUM(Q23:Q25)</f>
        <v>1122.2974199999999</v>
      </c>
      <c r="R26" s="16">
        <f t="shared" si="2"/>
        <v>311.10919999999999</v>
      </c>
      <c r="S26" s="16">
        <f t="shared" si="2"/>
        <v>24.956800000000001</v>
      </c>
      <c r="T26" s="16">
        <f t="shared" si="2"/>
        <v>0</v>
      </c>
      <c r="U26" s="16">
        <f t="shared" si="2"/>
        <v>762.92546000000004</v>
      </c>
      <c r="V26" s="16">
        <f t="shared" si="2"/>
        <v>320.32982000000004</v>
      </c>
      <c r="W26" s="17">
        <f t="shared" si="2"/>
        <v>0</v>
      </c>
      <c r="X26" s="18">
        <f t="shared" si="2"/>
        <v>0</v>
      </c>
      <c r="AB26" s="19">
        <v>5595.28</v>
      </c>
    </row>
    <row r="28" spans="1:28" ht="12.75" x14ac:dyDescent="0.2">
      <c r="A28" s="23" t="s">
        <v>47</v>
      </c>
      <c r="B28" s="24"/>
      <c r="C28" s="25" t="s">
        <v>17</v>
      </c>
      <c r="D28" s="24"/>
      <c r="E28" s="24"/>
    </row>
    <row r="29" spans="1:28" ht="36" x14ac:dyDescent="0.2">
      <c r="A29" s="9">
        <v>20</v>
      </c>
      <c r="B29" s="1" t="s">
        <v>36</v>
      </c>
      <c r="C29" s="1" t="s">
        <v>14</v>
      </c>
      <c r="D29" s="4" t="s">
        <v>37</v>
      </c>
      <c r="F29" s="10" t="s">
        <v>38</v>
      </c>
      <c r="G29" s="11">
        <v>51.52</v>
      </c>
      <c r="I29" s="12">
        <v>20.43</v>
      </c>
      <c r="J29" s="12">
        <v>0</v>
      </c>
      <c r="K29" s="12">
        <v>0</v>
      </c>
      <c r="L29" s="12">
        <v>0</v>
      </c>
      <c r="M29" s="12">
        <v>13.89</v>
      </c>
      <c r="N29" s="12">
        <v>5.83</v>
      </c>
      <c r="O29" s="5">
        <v>0</v>
      </c>
      <c r="Q29" s="12">
        <f>G29*I29</f>
        <v>1052.5536</v>
      </c>
      <c r="R29" s="12">
        <f>G29*J29</f>
        <v>0</v>
      </c>
      <c r="S29" s="12">
        <f>G29*K29</f>
        <v>0</v>
      </c>
      <c r="T29" s="12">
        <f>G29*L29</f>
        <v>0</v>
      </c>
      <c r="U29" s="12">
        <f>G29*M29</f>
        <v>715.61280000000011</v>
      </c>
      <c r="V29" s="12">
        <f>G29*N29</f>
        <v>300.36160000000001</v>
      </c>
      <c r="W29" s="13">
        <f>G29*O29</f>
        <v>0</v>
      </c>
      <c r="X29" s="5">
        <f>ROUND(W29,2)</f>
        <v>0</v>
      </c>
      <c r="AA29" s="14">
        <v>40.15</v>
      </c>
      <c r="AB29" s="15">
        <v>2068.5300000000002</v>
      </c>
    </row>
    <row r="30" spans="1:28" ht="36" x14ac:dyDescent="0.2">
      <c r="A30" s="9">
        <v>30</v>
      </c>
      <c r="B30" s="1" t="s">
        <v>39</v>
      </c>
      <c r="C30" s="1" t="s">
        <v>14</v>
      </c>
      <c r="D30" s="4" t="s">
        <v>40</v>
      </c>
      <c r="F30" s="10" t="s">
        <v>38</v>
      </c>
      <c r="G30" s="11">
        <v>51.52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5">
        <v>0</v>
      </c>
      <c r="Q30" s="12">
        <f>G30*I30</f>
        <v>0</v>
      </c>
      <c r="R30" s="12">
        <f>G30*J30</f>
        <v>0</v>
      </c>
      <c r="S30" s="12">
        <f>G30*K30</f>
        <v>0</v>
      </c>
      <c r="T30" s="12">
        <f>G30*L30</f>
        <v>0</v>
      </c>
      <c r="U30" s="12">
        <f>G30*M30</f>
        <v>0</v>
      </c>
      <c r="V30" s="12">
        <f>G30*N30</f>
        <v>0</v>
      </c>
      <c r="W30" s="13">
        <f>G30*O30</f>
        <v>0</v>
      </c>
      <c r="X30" s="5">
        <f>ROUND(W30,2)</f>
        <v>0</v>
      </c>
      <c r="AA30" s="14">
        <v>59.5</v>
      </c>
      <c r="AB30" s="15">
        <v>3065.44</v>
      </c>
    </row>
    <row r="31" spans="1:28" x14ac:dyDescent="0.2">
      <c r="A31" s="9">
        <v>40</v>
      </c>
      <c r="B31" s="1" t="s">
        <v>41</v>
      </c>
      <c r="C31" s="1" t="s">
        <v>14</v>
      </c>
      <c r="D31" s="4" t="s">
        <v>42</v>
      </c>
      <c r="F31" s="10" t="s">
        <v>43</v>
      </c>
      <c r="G31" s="11">
        <v>29.63</v>
      </c>
      <c r="I31" s="12">
        <v>2.5499999999999998</v>
      </c>
      <c r="J31" s="12">
        <v>10.97</v>
      </c>
      <c r="K31" s="12">
        <v>0.88</v>
      </c>
      <c r="L31" s="12">
        <v>0</v>
      </c>
      <c r="M31" s="12">
        <v>1.73</v>
      </c>
      <c r="N31" s="12">
        <v>0.73</v>
      </c>
      <c r="O31" s="5">
        <v>0</v>
      </c>
      <c r="Q31" s="12">
        <f>G31*I31</f>
        <v>75.556499999999986</v>
      </c>
      <c r="R31" s="12">
        <f>G31*J31</f>
        <v>325.04110000000003</v>
      </c>
      <c r="S31" s="12">
        <f>G31*K31</f>
        <v>26.074400000000001</v>
      </c>
      <c r="T31" s="12">
        <f>G31*L31</f>
        <v>0</v>
      </c>
      <c r="U31" s="12">
        <f>G31*M31</f>
        <v>51.259899999999995</v>
      </c>
      <c r="V31" s="12">
        <f>G31*N31</f>
        <v>21.629899999999999</v>
      </c>
      <c r="W31" s="13">
        <f>G31*O31</f>
        <v>0</v>
      </c>
      <c r="X31" s="5">
        <f>ROUND(W31,2)</f>
        <v>0</v>
      </c>
      <c r="AA31" s="14">
        <v>16.86</v>
      </c>
      <c r="AB31" s="15">
        <v>499.56</v>
      </c>
    </row>
    <row r="32" spans="1:28" ht="12.75" x14ac:dyDescent="0.2">
      <c r="F32" s="23" t="s">
        <v>44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16">
        <f t="shared" ref="Q32:X32" si="3">SUM(Q29:Q31)</f>
        <v>1128.1100999999999</v>
      </c>
      <c r="R32" s="16">
        <f t="shared" si="3"/>
        <v>325.04110000000003</v>
      </c>
      <c r="S32" s="16">
        <f t="shared" si="3"/>
        <v>26.074400000000001</v>
      </c>
      <c r="T32" s="16">
        <f t="shared" si="3"/>
        <v>0</v>
      </c>
      <c r="U32" s="16">
        <f t="shared" si="3"/>
        <v>766.87270000000012</v>
      </c>
      <c r="V32" s="16">
        <f t="shared" si="3"/>
        <v>321.99150000000003</v>
      </c>
      <c r="W32" s="17">
        <f t="shared" si="3"/>
        <v>0</v>
      </c>
      <c r="X32" s="18">
        <f t="shared" si="3"/>
        <v>0</v>
      </c>
      <c r="AB32" s="19">
        <v>5633.53</v>
      </c>
    </row>
    <row r="34" spans="1:28" ht="12.75" x14ac:dyDescent="0.2">
      <c r="A34" s="23" t="s">
        <v>48</v>
      </c>
      <c r="B34" s="24"/>
      <c r="C34" s="25" t="s">
        <v>18</v>
      </c>
      <c r="D34" s="24"/>
      <c r="E34" s="24"/>
    </row>
    <row r="35" spans="1:28" ht="36" x14ac:dyDescent="0.2">
      <c r="A35" s="9">
        <v>20</v>
      </c>
      <c r="B35" s="1" t="s">
        <v>36</v>
      </c>
      <c r="C35" s="1" t="s">
        <v>14</v>
      </c>
      <c r="D35" s="4" t="s">
        <v>37</v>
      </c>
      <c r="F35" s="10" t="s">
        <v>38</v>
      </c>
      <c r="G35" s="11">
        <v>53.225000000000001</v>
      </c>
      <c r="I35" s="12">
        <v>20.43</v>
      </c>
      <c r="J35" s="12">
        <v>0</v>
      </c>
      <c r="K35" s="12">
        <v>0</v>
      </c>
      <c r="L35" s="12">
        <v>0</v>
      </c>
      <c r="M35" s="12">
        <v>13.89</v>
      </c>
      <c r="N35" s="12">
        <v>5.83</v>
      </c>
      <c r="O35" s="5">
        <v>0</v>
      </c>
      <c r="Q35" s="12">
        <f>G35*I35</f>
        <v>1087.3867500000001</v>
      </c>
      <c r="R35" s="12">
        <f>G35*J35</f>
        <v>0</v>
      </c>
      <c r="S35" s="12">
        <f>G35*K35</f>
        <v>0</v>
      </c>
      <c r="T35" s="12">
        <f>G35*L35</f>
        <v>0</v>
      </c>
      <c r="U35" s="12">
        <f>G35*M35</f>
        <v>739.29525000000001</v>
      </c>
      <c r="V35" s="12">
        <f>G35*N35</f>
        <v>310.30175000000003</v>
      </c>
      <c r="W35" s="13">
        <f>G35*O35</f>
        <v>0</v>
      </c>
      <c r="X35" s="5">
        <f>ROUND(W35,2)</f>
        <v>0</v>
      </c>
      <c r="AA35" s="14">
        <v>40.15</v>
      </c>
      <c r="AB35" s="15">
        <v>2136.98</v>
      </c>
    </row>
    <row r="36" spans="1:28" ht="36" x14ac:dyDescent="0.2">
      <c r="A36" s="9">
        <v>30</v>
      </c>
      <c r="B36" s="1" t="s">
        <v>39</v>
      </c>
      <c r="C36" s="1" t="s">
        <v>14</v>
      </c>
      <c r="D36" s="4" t="s">
        <v>40</v>
      </c>
      <c r="F36" s="10" t="s">
        <v>38</v>
      </c>
      <c r="G36" s="11">
        <v>51.222999999999999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5">
        <v>0</v>
      </c>
      <c r="Q36" s="12">
        <f>G36*I36</f>
        <v>0</v>
      </c>
      <c r="R36" s="12">
        <f>G36*J36</f>
        <v>0</v>
      </c>
      <c r="S36" s="12">
        <f>G36*K36</f>
        <v>0</v>
      </c>
      <c r="T36" s="12">
        <f>G36*L36</f>
        <v>0</v>
      </c>
      <c r="U36" s="12">
        <f>G36*M36</f>
        <v>0</v>
      </c>
      <c r="V36" s="12">
        <f>G36*N36</f>
        <v>0</v>
      </c>
      <c r="W36" s="13">
        <f>G36*O36</f>
        <v>0</v>
      </c>
      <c r="X36" s="5">
        <f>ROUND(W36,2)</f>
        <v>0</v>
      </c>
      <c r="AA36" s="14">
        <v>59.5</v>
      </c>
      <c r="AB36" s="15">
        <v>3047.77</v>
      </c>
    </row>
    <row r="37" spans="1:28" x14ac:dyDescent="0.2">
      <c r="A37" s="9">
        <v>40</v>
      </c>
      <c r="B37" s="1" t="s">
        <v>41</v>
      </c>
      <c r="C37" s="1" t="s">
        <v>14</v>
      </c>
      <c r="D37" s="4" t="s">
        <v>42</v>
      </c>
      <c r="F37" s="10" t="s">
        <v>43</v>
      </c>
      <c r="G37" s="11">
        <v>29.74</v>
      </c>
      <c r="I37" s="12">
        <v>2.5499999999999998</v>
      </c>
      <c r="J37" s="12">
        <v>10.97</v>
      </c>
      <c r="K37" s="12">
        <v>0.88</v>
      </c>
      <c r="L37" s="12">
        <v>0</v>
      </c>
      <c r="M37" s="12">
        <v>1.73</v>
      </c>
      <c r="N37" s="12">
        <v>0.73</v>
      </c>
      <c r="O37" s="5">
        <v>0</v>
      </c>
      <c r="Q37" s="12">
        <f>G37*I37</f>
        <v>75.836999999999989</v>
      </c>
      <c r="R37" s="12">
        <f>G37*J37</f>
        <v>326.24779999999998</v>
      </c>
      <c r="S37" s="12">
        <f>G37*K37</f>
        <v>26.171199999999999</v>
      </c>
      <c r="T37" s="12">
        <f>G37*L37</f>
        <v>0</v>
      </c>
      <c r="U37" s="12">
        <f>G37*M37</f>
        <v>51.450199999999995</v>
      </c>
      <c r="V37" s="12">
        <f>G37*N37</f>
        <v>21.710199999999997</v>
      </c>
      <c r="W37" s="13">
        <f>G37*O37</f>
        <v>0</v>
      </c>
      <c r="X37" s="5">
        <f>ROUND(W37,2)</f>
        <v>0</v>
      </c>
      <c r="AA37" s="14">
        <v>16.86</v>
      </c>
      <c r="AB37" s="15">
        <v>501.42</v>
      </c>
    </row>
    <row r="38" spans="1:28" ht="12.75" x14ac:dyDescent="0.2">
      <c r="F38" s="23" t="s">
        <v>44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16">
        <f t="shared" ref="Q38:X38" si="4">SUM(Q35:Q37)</f>
        <v>1163.2237500000001</v>
      </c>
      <c r="R38" s="16">
        <f t="shared" si="4"/>
        <v>326.24779999999998</v>
      </c>
      <c r="S38" s="16">
        <f t="shared" si="4"/>
        <v>26.171199999999999</v>
      </c>
      <c r="T38" s="16">
        <f t="shared" si="4"/>
        <v>0</v>
      </c>
      <c r="U38" s="16">
        <f t="shared" si="4"/>
        <v>790.74545000000001</v>
      </c>
      <c r="V38" s="16">
        <f t="shared" si="4"/>
        <v>332.01195000000001</v>
      </c>
      <c r="W38" s="17">
        <f t="shared" si="4"/>
        <v>0</v>
      </c>
      <c r="X38" s="18">
        <f t="shared" si="4"/>
        <v>0</v>
      </c>
      <c r="AB38" s="19">
        <v>5686.17</v>
      </c>
    </row>
    <row r="41" spans="1:28" ht="12.75" x14ac:dyDescent="0.2">
      <c r="F41" s="23" t="s">
        <v>49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6">
        <f t="shared" ref="Q41:X41" si="5">SUM(Q14,Q20,Q26,Q32,Q38)</f>
        <v>5637.8405400000001</v>
      </c>
      <c r="R41" s="16">
        <f t="shared" si="5"/>
        <v>1514.4085</v>
      </c>
      <c r="S41" s="16">
        <f t="shared" si="5"/>
        <v>121.48399999999999</v>
      </c>
      <c r="T41" s="16">
        <f t="shared" si="5"/>
        <v>0</v>
      </c>
      <c r="U41" s="16">
        <f t="shared" si="5"/>
        <v>3832.5584199999998</v>
      </c>
      <c r="V41" s="16">
        <f t="shared" si="5"/>
        <v>1609.1607400000003</v>
      </c>
      <c r="W41" s="17">
        <f t="shared" si="5"/>
        <v>0</v>
      </c>
      <c r="X41" s="18">
        <f t="shared" si="5"/>
        <v>0</v>
      </c>
      <c r="AB41" s="19">
        <v>28012.01</v>
      </c>
    </row>
    <row r="43" spans="1:28" x14ac:dyDescent="0.2">
      <c r="F43" t="s">
        <v>62</v>
      </c>
      <c r="X43">
        <f>X41*0.23</f>
        <v>0</v>
      </c>
    </row>
    <row r="45" spans="1:28" ht="12.75" x14ac:dyDescent="0.2">
      <c r="F45" s="21" t="s">
        <v>63</v>
      </c>
      <c r="G45" s="21"/>
      <c r="X45" s="22">
        <f>(X41+X43)</f>
        <v>0</v>
      </c>
    </row>
  </sheetData>
  <mergeCells count="20">
    <mergeCell ref="A1:E1"/>
    <mergeCell ref="B3:E3"/>
    <mergeCell ref="B4:E4"/>
    <mergeCell ref="B5:E5"/>
    <mergeCell ref="A10:B10"/>
    <mergeCell ref="C10:E10"/>
    <mergeCell ref="F14:P14"/>
    <mergeCell ref="A16:B16"/>
    <mergeCell ref="C16:E16"/>
    <mergeCell ref="F20:P20"/>
    <mergeCell ref="A22:B22"/>
    <mergeCell ref="C22:E22"/>
    <mergeCell ref="F38:P38"/>
    <mergeCell ref="F41:P41"/>
    <mergeCell ref="F26:P26"/>
    <mergeCell ref="A28:B28"/>
    <mergeCell ref="C28:E28"/>
    <mergeCell ref="F32:P32"/>
    <mergeCell ref="A34:B34"/>
    <mergeCell ref="C34:E34"/>
  </mergeCells>
  <pageMargins left="0.25" right="0.25" top="0.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sqref="A1:E1"/>
    </sheetView>
  </sheetViews>
  <sheetFormatPr defaultRowHeight="12" x14ac:dyDescent="0.2"/>
  <cols>
    <col min="1" max="1" width="6"/>
    <col min="2" max="2" width="22"/>
    <col min="3" max="3" width="2"/>
    <col min="4" max="4" width="70"/>
    <col min="5" max="5" width="2"/>
    <col min="6" max="6" width="8"/>
    <col min="7" max="7" width="9"/>
  </cols>
  <sheetData>
    <row r="1" spans="1:7" ht="15" x14ac:dyDescent="0.2">
      <c r="A1" s="26" t="s">
        <v>50</v>
      </c>
      <c r="B1" s="24"/>
      <c r="C1" s="24"/>
      <c r="D1" s="24"/>
      <c r="E1" s="24"/>
    </row>
    <row r="3" spans="1:7" ht="12.75" x14ac:dyDescent="0.2">
      <c r="A3" s="2" t="s">
        <v>0</v>
      </c>
      <c r="B3" s="27" t="s">
        <v>1</v>
      </c>
      <c r="C3" s="24"/>
      <c r="D3" s="24"/>
      <c r="E3" s="24"/>
    </row>
    <row r="4" spans="1:7" ht="12.75" x14ac:dyDescent="0.2">
      <c r="A4" s="2" t="s">
        <v>2</v>
      </c>
      <c r="B4" s="27" t="s">
        <v>3</v>
      </c>
      <c r="C4" s="24"/>
      <c r="D4" s="24"/>
      <c r="E4" s="24"/>
    </row>
    <row r="5" spans="1:7" ht="12.75" x14ac:dyDescent="0.2">
      <c r="A5" s="2" t="s">
        <v>4</v>
      </c>
      <c r="B5" s="27" t="s">
        <v>5</v>
      </c>
      <c r="C5" s="24"/>
      <c r="D5" s="24"/>
      <c r="E5" s="24"/>
    </row>
    <row r="8" spans="1:7" x14ac:dyDescent="0.2">
      <c r="A8" s="3" t="s">
        <v>20</v>
      </c>
      <c r="B8" s="3" t="s">
        <v>21</v>
      </c>
      <c r="C8" s="3" t="s">
        <v>14</v>
      </c>
      <c r="D8" s="3" t="s">
        <v>6</v>
      </c>
      <c r="F8" s="3" t="s">
        <v>22</v>
      </c>
      <c r="G8" s="3" t="s">
        <v>23</v>
      </c>
    </row>
    <row r="10" spans="1:7" ht="12.75" x14ac:dyDescent="0.2">
      <c r="A10" s="23" t="s">
        <v>35</v>
      </c>
      <c r="B10" s="24"/>
      <c r="C10" s="25" t="s">
        <v>13</v>
      </c>
      <c r="D10" s="24"/>
      <c r="E10" s="24"/>
    </row>
    <row r="11" spans="1:7" ht="24" x14ac:dyDescent="0.2">
      <c r="A11" s="9">
        <v>20</v>
      </c>
      <c r="B11" s="1" t="s">
        <v>36</v>
      </c>
      <c r="C11" s="1" t="s">
        <v>14</v>
      </c>
      <c r="D11" s="4" t="s">
        <v>37</v>
      </c>
      <c r="F11" s="10" t="s">
        <v>38</v>
      </c>
      <c r="G11" s="11">
        <f>SUM(G12)</f>
        <v>51.267000000000003</v>
      </c>
    </row>
    <row r="12" spans="1:7" x14ac:dyDescent="0.2">
      <c r="B12" s="28" t="s">
        <v>51</v>
      </c>
      <c r="C12" s="24"/>
      <c r="D12" s="28" t="s">
        <v>52</v>
      </c>
      <c r="E12" s="24"/>
      <c r="F12" s="24"/>
      <c r="G12" s="20">
        <v>51.267000000000003</v>
      </c>
    </row>
    <row r="13" spans="1:7" ht="24" x14ac:dyDescent="0.2">
      <c r="A13" s="9">
        <v>30</v>
      </c>
      <c r="B13" s="1" t="s">
        <v>39</v>
      </c>
      <c r="C13" s="1" t="s">
        <v>14</v>
      </c>
      <c r="D13" s="4" t="s">
        <v>40</v>
      </c>
      <c r="F13" s="10" t="s">
        <v>38</v>
      </c>
      <c r="G13" s="11">
        <f>SUM(G14)</f>
        <v>51.267000000000003</v>
      </c>
    </row>
    <row r="14" spans="1:7" x14ac:dyDescent="0.2">
      <c r="B14" s="28" t="s">
        <v>51</v>
      </c>
      <c r="C14" s="24"/>
      <c r="D14" s="28" t="s">
        <v>52</v>
      </c>
      <c r="E14" s="24"/>
      <c r="F14" s="24"/>
      <c r="G14" s="20">
        <v>51.267000000000003</v>
      </c>
    </row>
    <row r="15" spans="1:7" x14ac:dyDescent="0.2">
      <c r="A15" s="9">
        <v>40</v>
      </c>
      <c r="B15" s="1" t="s">
        <v>41</v>
      </c>
      <c r="C15" s="1" t="s">
        <v>14</v>
      </c>
      <c r="D15" s="4" t="s">
        <v>42</v>
      </c>
      <c r="F15" s="10" t="s">
        <v>43</v>
      </c>
      <c r="G15" s="11">
        <f>SUM(G16)</f>
        <v>25.16</v>
      </c>
    </row>
    <row r="16" spans="1:7" x14ac:dyDescent="0.2">
      <c r="B16" s="28" t="s">
        <v>51</v>
      </c>
      <c r="C16" s="24"/>
      <c r="D16" s="28" t="s">
        <v>53</v>
      </c>
      <c r="E16" s="24"/>
      <c r="F16" s="24"/>
      <c r="G16" s="20">
        <v>25.16</v>
      </c>
    </row>
    <row r="18" spans="1:7" ht="12.75" x14ac:dyDescent="0.2">
      <c r="A18" s="23" t="s">
        <v>45</v>
      </c>
      <c r="B18" s="24"/>
      <c r="C18" s="25" t="s">
        <v>15</v>
      </c>
      <c r="D18" s="24"/>
      <c r="E18" s="24"/>
    </row>
    <row r="19" spans="1:7" ht="24" x14ac:dyDescent="0.2">
      <c r="A19" s="9">
        <v>20</v>
      </c>
      <c r="B19" s="1" t="s">
        <v>36</v>
      </c>
      <c r="C19" s="1" t="s">
        <v>14</v>
      </c>
      <c r="D19" s="4" t="s">
        <v>37</v>
      </c>
      <c r="F19" s="10" t="s">
        <v>38</v>
      </c>
      <c r="G19" s="11">
        <f>SUM(G20)</f>
        <v>51.322000000000003</v>
      </c>
    </row>
    <row r="20" spans="1:7" x14ac:dyDescent="0.2">
      <c r="B20" s="28" t="s">
        <v>51</v>
      </c>
      <c r="C20" s="24"/>
      <c r="D20" s="28" t="s">
        <v>54</v>
      </c>
      <c r="E20" s="24"/>
      <c r="F20" s="24"/>
      <c r="G20" s="20">
        <v>51.322000000000003</v>
      </c>
    </row>
    <row r="21" spans="1:7" ht="24" x14ac:dyDescent="0.2">
      <c r="A21" s="9">
        <v>30</v>
      </c>
      <c r="B21" s="1" t="s">
        <v>39</v>
      </c>
      <c r="C21" s="1" t="s">
        <v>14</v>
      </c>
      <c r="D21" s="4" t="s">
        <v>40</v>
      </c>
      <c r="F21" s="10" t="s">
        <v>38</v>
      </c>
      <c r="G21" s="11">
        <f>SUM(G22)</f>
        <v>51.322000000000003</v>
      </c>
    </row>
    <row r="22" spans="1:7" x14ac:dyDescent="0.2">
      <c r="B22" s="28" t="s">
        <v>51</v>
      </c>
      <c r="C22" s="24"/>
      <c r="D22" s="28" t="s">
        <v>54</v>
      </c>
      <c r="E22" s="24"/>
      <c r="F22" s="24"/>
      <c r="G22" s="20">
        <v>51.322000000000003</v>
      </c>
    </row>
    <row r="23" spans="1:7" x14ac:dyDescent="0.2">
      <c r="A23" s="9">
        <v>40</v>
      </c>
      <c r="B23" s="1" t="s">
        <v>41</v>
      </c>
      <c r="C23" s="1" t="s">
        <v>14</v>
      </c>
      <c r="D23" s="4" t="s">
        <v>42</v>
      </c>
      <c r="F23" s="10" t="s">
        <v>43</v>
      </c>
      <c r="G23" s="11">
        <f>SUM(G24)</f>
        <v>25.16</v>
      </c>
    </row>
    <row r="24" spans="1:7" x14ac:dyDescent="0.2">
      <c r="B24" s="28" t="s">
        <v>51</v>
      </c>
      <c r="C24" s="24"/>
      <c r="D24" s="28" t="s">
        <v>53</v>
      </c>
      <c r="E24" s="24"/>
      <c r="F24" s="24"/>
      <c r="G24" s="20">
        <v>25.16</v>
      </c>
    </row>
    <row r="26" spans="1:7" ht="12.75" x14ac:dyDescent="0.2">
      <c r="A26" s="23" t="s">
        <v>46</v>
      </c>
      <c r="B26" s="24"/>
      <c r="C26" s="25" t="s">
        <v>16</v>
      </c>
      <c r="D26" s="24"/>
      <c r="E26" s="24"/>
    </row>
    <row r="27" spans="1:7" ht="24" x14ac:dyDescent="0.2">
      <c r="A27" s="9">
        <v>20</v>
      </c>
      <c r="B27" s="1" t="s">
        <v>36</v>
      </c>
      <c r="C27" s="1" t="s">
        <v>14</v>
      </c>
      <c r="D27" s="4" t="s">
        <v>37</v>
      </c>
      <c r="F27" s="10" t="s">
        <v>38</v>
      </c>
      <c r="G27" s="11">
        <f>SUM(G28)</f>
        <v>51.393999999999998</v>
      </c>
    </row>
    <row r="28" spans="1:7" x14ac:dyDescent="0.2">
      <c r="B28" s="28" t="s">
        <v>51</v>
      </c>
      <c r="C28" s="24"/>
      <c r="D28" s="28" t="s">
        <v>55</v>
      </c>
      <c r="E28" s="24"/>
      <c r="F28" s="24"/>
      <c r="G28" s="20">
        <v>51.393999999999998</v>
      </c>
    </row>
    <row r="29" spans="1:7" ht="24" x14ac:dyDescent="0.2">
      <c r="A29" s="9">
        <v>30</v>
      </c>
      <c r="B29" s="1" t="s">
        <v>39</v>
      </c>
      <c r="C29" s="1" t="s">
        <v>14</v>
      </c>
      <c r="D29" s="4" t="s">
        <v>40</v>
      </c>
      <c r="F29" s="10" t="s">
        <v>38</v>
      </c>
      <c r="G29" s="11">
        <f>SUM(G30)</f>
        <v>51.322000000000003</v>
      </c>
    </row>
    <row r="30" spans="1:7" x14ac:dyDescent="0.2">
      <c r="B30" s="28" t="s">
        <v>51</v>
      </c>
      <c r="C30" s="24"/>
      <c r="D30" s="28" t="s">
        <v>54</v>
      </c>
      <c r="E30" s="24"/>
      <c r="F30" s="24"/>
      <c r="G30" s="20">
        <v>51.322000000000003</v>
      </c>
    </row>
    <row r="31" spans="1:7" x14ac:dyDescent="0.2">
      <c r="A31" s="9">
        <v>40</v>
      </c>
      <c r="B31" s="1" t="s">
        <v>41</v>
      </c>
      <c r="C31" s="1" t="s">
        <v>14</v>
      </c>
      <c r="D31" s="4" t="s">
        <v>42</v>
      </c>
      <c r="F31" s="10" t="s">
        <v>43</v>
      </c>
      <c r="G31" s="11">
        <f>SUM(G32)</f>
        <v>28.36</v>
      </c>
    </row>
    <row r="32" spans="1:7" x14ac:dyDescent="0.2">
      <c r="B32" s="28" t="s">
        <v>51</v>
      </c>
      <c r="C32" s="24"/>
      <c r="D32" s="28" t="s">
        <v>56</v>
      </c>
      <c r="E32" s="24"/>
      <c r="F32" s="24"/>
      <c r="G32" s="20">
        <v>28.36</v>
      </c>
    </row>
    <row r="34" spans="1:7" ht="12.75" x14ac:dyDescent="0.2">
      <c r="A34" s="23" t="s">
        <v>47</v>
      </c>
      <c r="B34" s="24"/>
      <c r="C34" s="25" t="s">
        <v>17</v>
      </c>
      <c r="D34" s="24"/>
      <c r="E34" s="24"/>
    </row>
    <row r="35" spans="1:7" ht="24" x14ac:dyDescent="0.2">
      <c r="A35" s="9">
        <v>20</v>
      </c>
      <c r="B35" s="1" t="s">
        <v>36</v>
      </c>
      <c r="C35" s="1" t="s">
        <v>14</v>
      </c>
      <c r="D35" s="4" t="s">
        <v>37</v>
      </c>
      <c r="F35" s="10" t="s">
        <v>38</v>
      </c>
      <c r="G35" s="11">
        <f>SUM(G36)</f>
        <v>51.52</v>
      </c>
    </row>
    <row r="36" spans="1:7" x14ac:dyDescent="0.2">
      <c r="B36" s="28" t="s">
        <v>51</v>
      </c>
      <c r="C36" s="24"/>
      <c r="D36" s="28" t="s">
        <v>57</v>
      </c>
      <c r="E36" s="24"/>
      <c r="F36" s="24"/>
      <c r="G36" s="20">
        <v>51.52</v>
      </c>
    </row>
    <row r="37" spans="1:7" ht="24" x14ac:dyDescent="0.2">
      <c r="A37" s="9">
        <v>30</v>
      </c>
      <c r="B37" s="1" t="s">
        <v>39</v>
      </c>
      <c r="C37" s="1" t="s">
        <v>14</v>
      </c>
      <c r="D37" s="4" t="s">
        <v>40</v>
      </c>
      <c r="F37" s="10" t="s">
        <v>38</v>
      </c>
      <c r="G37" s="11">
        <f>SUM(G38)</f>
        <v>51.52</v>
      </c>
    </row>
    <row r="38" spans="1:7" x14ac:dyDescent="0.2">
      <c r="B38" s="28" t="s">
        <v>51</v>
      </c>
      <c r="C38" s="24"/>
      <c r="D38" s="28" t="s">
        <v>57</v>
      </c>
      <c r="E38" s="24"/>
      <c r="F38" s="24"/>
      <c r="G38" s="20">
        <v>51.52</v>
      </c>
    </row>
    <row r="39" spans="1:7" x14ac:dyDescent="0.2">
      <c r="A39" s="9">
        <v>40</v>
      </c>
      <c r="B39" s="1" t="s">
        <v>41</v>
      </c>
      <c r="C39" s="1" t="s">
        <v>14</v>
      </c>
      <c r="D39" s="4" t="s">
        <v>42</v>
      </c>
      <c r="F39" s="10" t="s">
        <v>43</v>
      </c>
      <c r="G39" s="11">
        <f>SUM(G40)</f>
        <v>29.63</v>
      </c>
    </row>
    <row r="40" spans="1:7" x14ac:dyDescent="0.2">
      <c r="B40" s="28" t="s">
        <v>51</v>
      </c>
      <c r="C40" s="24"/>
      <c r="D40" s="28" t="s">
        <v>58</v>
      </c>
      <c r="E40" s="24"/>
      <c r="F40" s="24"/>
      <c r="G40" s="20">
        <v>29.63</v>
      </c>
    </row>
    <row r="42" spans="1:7" ht="12.75" x14ac:dyDescent="0.2">
      <c r="A42" s="23" t="s">
        <v>48</v>
      </c>
      <c r="B42" s="24"/>
      <c r="C42" s="25" t="s">
        <v>18</v>
      </c>
      <c r="D42" s="24"/>
      <c r="E42" s="24"/>
    </row>
    <row r="43" spans="1:7" ht="24" x14ac:dyDescent="0.2">
      <c r="A43" s="9">
        <v>20</v>
      </c>
      <c r="B43" s="1" t="s">
        <v>36</v>
      </c>
      <c r="C43" s="1" t="s">
        <v>14</v>
      </c>
      <c r="D43" s="4" t="s">
        <v>37</v>
      </c>
      <c r="F43" s="10" t="s">
        <v>38</v>
      </c>
      <c r="G43" s="11">
        <f>SUM(G44)</f>
        <v>53.225000000000001</v>
      </c>
    </row>
    <row r="44" spans="1:7" x14ac:dyDescent="0.2">
      <c r="B44" s="28" t="s">
        <v>51</v>
      </c>
      <c r="C44" s="24"/>
      <c r="D44" s="28" t="s">
        <v>59</v>
      </c>
      <c r="E44" s="24"/>
      <c r="F44" s="24"/>
      <c r="G44" s="20">
        <v>53.225000000000001</v>
      </c>
    </row>
    <row r="45" spans="1:7" ht="24" x14ac:dyDescent="0.2">
      <c r="A45" s="9">
        <v>30</v>
      </c>
      <c r="B45" s="1" t="s">
        <v>39</v>
      </c>
      <c r="C45" s="1" t="s">
        <v>14</v>
      </c>
      <c r="D45" s="4" t="s">
        <v>40</v>
      </c>
      <c r="F45" s="10" t="s">
        <v>38</v>
      </c>
      <c r="G45" s="11">
        <f>SUM(G46)</f>
        <v>51.222999999999999</v>
      </c>
    </row>
    <row r="46" spans="1:7" x14ac:dyDescent="0.2">
      <c r="B46" s="28" t="s">
        <v>51</v>
      </c>
      <c r="C46" s="24"/>
      <c r="D46" s="28" t="s">
        <v>60</v>
      </c>
      <c r="E46" s="24"/>
      <c r="F46" s="24"/>
      <c r="G46" s="20">
        <v>51.222999999999999</v>
      </c>
    </row>
    <row r="47" spans="1:7" x14ac:dyDescent="0.2">
      <c r="A47" s="9">
        <v>40</v>
      </c>
      <c r="B47" s="1" t="s">
        <v>41</v>
      </c>
      <c r="C47" s="1" t="s">
        <v>14</v>
      </c>
      <c r="D47" s="4" t="s">
        <v>42</v>
      </c>
      <c r="F47" s="10" t="s">
        <v>43</v>
      </c>
      <c r="G47" s="11">
        <f>SUM(G48)</f>
        <v>29.74</v>
      </c>
    </row>
    <row r="48" spans="1:7" x14ac:dyDescent="0.2">
      <c r="B48" s="28" t="s">
        <v>51</v>
      </c>
      <c r="C48" s="24"/>
      <c r="D48" s="28" t="s">
        <v>61</v>
      </c>
      <c r="E48" s="24"/>
      <c r="F48" s="24"/>
      <c r="G48" s="20">
        <v>29.74</v>
      </c>
    </row>
  </sheetData>
  <mergeCells count="44">
    <mergeCell ref="A1:E1"/>
    <mergeCell ref="B3:E3"/>
    <mergeCell ref="B4:E4"/>
    <mergeCell ref="B5:E5"/>
    <mergeCell ref="A10:B10"/>
    <mergeCell ref="C10:E10"/>
    <mergeCell ref="B12:C12"/>
    <mergeCell ref="D12:F12"/>
    <mergeCell ref="B14:C14"/>
    <mergeCell ref="D14:F14"/>
    <mergeCell ref="B16:C16"/>
    <mergeCell ref="D16:F16"/>
    <mergeCell ref="A18:B18"/>
    <mergeCell ref="C18:E18"/>
    <mergeCell ref="B20:C20"/>
    <mergeCell ref="D20:F20"/>
    <mergeCell ref="B22:C22"/>
    <mergeCell ref="D22:F22"/>
    <mergeCell ref="B24:C24"/>
    <mergeCell ref="D24:F24"/>
    <mergeCell ref="A26:B26"/>
    <mergeCell ref="C26:E26"/>
    <mergeCell ref="B28:C28"/>
    <mergeCell ref="D28:F28"/>
    <mergeCell ref="B30:C30"/>
    <mergeCell ref="D30:F30"/>
    <mergeCell ref="B32:C32"/>
    <mergeCell ref="D32:F32"/>
    <mergeCell ref="A34:B34"/>
    <mergeCell ref="C34:E34"/>
    <mergeCell ref="B36:C36"/>
    <mergeCell ref="D36:F36"/>
    <mergeCell ref="B38:C38"/>
    <mergeCell ref="D38:F38"/>
    <mergeCell ref="B40:C40"/>
    <mergeCell ref="D40:F40"/>
    <mergeCell ref="B48:C48"/>
    <mergeCell ref="D48:F48"/>
    <mergeCell ref="A42:B42"/>
    <mergeCell ref="C42:E42"/>
    <mergeCell ref="B44:C44"/>
    <mergeCell ref="D44:F44"/>
    <mergeCell ref="B46:C46"/>
    <mergeCell ref="D46:F46"/>
  </mergeCells>
  <pageMargins left="0.25" right="0.25" top="0.5" bottom="0.75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Kosztorys</vt:lpstr>
      <vt:lpstr>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Raszewski Ryszard - Korpo</dc:creator>
  <cp:lastModifiedBy>admin</cp:lastModifiedBy>
  <dcterms:created xsi:type="dcterms:W3CDTF">2020-06-10T16:04:55Z</dcterms:created>
  <dcterms:modified xsi:type="dcterms:W3CDTF">2020-06-18T04:26:32Z</dcterms:modified>
</cp:coreProperties>
</file>